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troysmith/Documents/*AERC Documents/*AERC Office/RideManagerInfo/"/>
    </mc:Choice>
  </mc:AlternateContent>
  <xr:revisionPtr revIDLastSave="0" documentId="8_{3F63B76C-7107-AE4A-9589-A9773D4CECB8}" xr6:coauthVersionLast="47" xr6:coauthVersionMax="47" xr10:uidLastSave="{00000000-0000-0000-0000-000000000000}"/>
  <bookViews>
    <workbookView xWindow="120" yWindow="500" windowWidth="24740" windowHeight="19860" xr2:uid="{00000000-000D-0000-FFFF-FFFF00000000}"/>
  </bookViews>
  <sheets>
    <sheet name="Costs" sheetId="1" r:id="rId1"/>
    <sheet name="Awards" sheetId="3" r:id="rId2"/>
  </sheets>
  <definedNames>
    <definedName name="_xlnm.Print_Area" localSheetId="1">Awards!$C$1:$J$33</definedName>
    <definedName name="_xlnm.Print_Area" localSheetId="0">Costs!$B$2:$S$50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1" l="1"/>
  <c r="I20" i="1"/>
  <c r="I19" i="1"/>
  <c r="I18" i="1"/>
  <c r="I17" i="1"/>
  <c r="I16" i="1"/>
  <c r="G22" i="1"/>
  <c r="I22" i="1" s="1"/>
  <c r="G23" i="1"/>
  <c r="I23" i="1" s="1"/>
  <c r="G24" i="1"/>
  <c r="I24" i="1" s="1"/>
  <c r="N48" i="1"/>
  <c r="G28" i="1" s="1"/>
  <c r="I11" i="1"/>
  <c r="I13" i="1"/>
  <c r="I15" i="1"/>
  <c r="I26" i="1"/>
  <c r="I27" i="1"/>
  <c r="I29" i="1"/>
  <c r="I10" i="1"/>
  <c r="G12" i="1"/>
  <c r="H12" i="1" s="1"/>
  <c r="I12" i="1" l="1"/>
  <c r="G30" i="1"/>
  <c r="I30" i="1" s="1"/>
  <c r="I28" i="1" l="1"/>
  <c r="M21" i="1" l="1"/>
  <c r="H25" i="3" l="1"/>
  <c r="I14" i="1" l="1"/>
  <c r="G21" i="1" l="1"/>
  <c r="I21" i="1" s="1"/>
  <c r="H23" i="3" l="1"/>
  <c r="H13" i="3" l="1"/>
  <c r="H12" i="3"/>
  <c r="H11" i="3"/>
  <c r="O11" i="1"/>
  <c r="O12" i="1"/>
  <c r="O13" i="1"/>
  <c r="O14" i="1"/>
  <c r="O15" i="1"/>
  <c r="O16" i="1"/>
  <c r="O17" i="1"/>
  <c r="O18" i="1"/>
  <c r="O10" i="1"/>
  <c r="H16" i="3"/>
  <c r="H17" i="3"/>
  <c r="H18" i="3"/>
  <c r="H19" i="3"/>
  <c r="H20" i="3"/>
  <c r="H21" i="3"/>
  <c r="H22" i="3"/>
  <c r="G48" i="1"/>
  <c r="G31" i="1" s="1"/>
  <c r="I31" i="1" l="1"/>
  <c r="O29" i="1"/>
  <c r="O21" i="1"/>
  <c r="H29" i="3"/>
  <c r="G25" i="1" s="1"/>
  <c r="I25" i="1" s="1"/>
  <c r="I33" i="1" s="1"/>
  <c r="G33" i="1" l="1"/>
  <c r="O23" i="1" l="1"/>
  <c r="O27" i="1" s="1"/>
  <c r="O31" i="1"/>
</calcChain>
</file>

<file path=xl/sharedStrings.xml><?xml version="1.0" encoding="utf-8"?>
<sst xmlns="http://schemas.openxmlformats.org/spreadsheetml/2006/main" count="133" uniqueCount="108">
  <si>
    <t>AERC Sanction</t>
  </si>
  <si>
    <t>OAATS Sanction</t>
  </si>
  <si>
    <t>Entry Fee</t>
  </si>
  <si>
    <t>Quantity</t>
  </si>
  <si>
    <t>Amount</t>
  </si>
  <si>
    <t>Cost</t>
  </si>
  <si>
    <t>50 First to Finish</t>
  </si>
  <si>
    <t>Endurance</t>
  </si>
  <si>
    <t>50 BC</t>
  </si>
  <si>
    <t>50 Top 10</t>
  </si>
  <si>
    <t>25 BC</t>
  </si>
  <si>
    <t>Rider Cards</t>
  </si>
  <si>
    <t>Timer</t>
  </si>
  <si>
    <t>Farrier</t>
  </si>
  <si>
    <t>Vet Food &amp; Drinks</t>
  </si>
  <si>
    <t>50 Mile E Sat</t>
  </si>
  <si>
    <t>25 Mile E Sat</t>
  </si>
  <si>
    <t>25 Top 10</t>
  </si>
  <si>
    <t>Flagging Tape</t>
  </si>
  <si>
    <t>Crayons</t>
  </si>
  <si>
    <t>Vets</t>
  </si>
  <si>
    <t>Marking Materials &amp; Supplies</t>
  </si>
  <si>
    <t>Budget</t>
  </si>
  <si>
    <t>Actual</t>
  </si>
  <si>
    <t>75 Mile E Sat</t>
  </si>
  <si>
    <t>75 First to Finish</t>
  </si>
  <si>
    <t>75 BC</t>
  </si>
  <si>
    <t>75 Top 10</t>
  </si>
  <si>
    <t>Water</t>
  </si>
  <si>
    <t>Spray Paint</t>
  </si>
  <si>
    <t>Cancels</t>
  </si>
  <si>
    <t>100 Mile E Sat</t>
  </si>
  <si>
    <t>50 Mile E Fri</t>
  </si>
  <si>
    <t>100 First to Finish</t>
  </si>
  <si>
    <t>100 BC</t>
  </si>
  <si>
    <t>100 Top 10</t>
  </si>
  <si>
    <t>Long Sleeved T-Shirts</t>
  </si>
  <si>
    <t>Logo'd Brush</t>
  </si>
  <si>
    <t>IODs 600 multiple colors</t>
  </si>
  <si>
    <t>Road flags</t>
  </si>
  <si>
    <t>Snacks</t>
  </si>
  <si>
    <t>25 Mile E Fri</t>
  </si>
  <si>
    <t>Batteries 500</t>
  </si>
  <si>
    <t>Turtles</t>
  </si>
  <si>
    <t>Completion Mugs</t>
  </si>
  <si>
    <t xml:space="preserve">  Second Day Discount</t>
  </si>
  <si>
    <t>Intro</t>
  </si>
  <si>
    <t>Turned Hoof Picks</t>
  </si>
  <si>
    <t>Participation</t>
  </si>
  <si>
    <t>Signs from Queen City Fab</t>
  </si>
  <si>
    <t>25 First to Finish</t>
  </si>
  <si>
    <t>Buttons/Pipe Cleaners/Glue</t>
  </si>
  <si>
    <t>Misc.</t>
  </si>
  <si>
    <t>Pack</t>
  </si>
  <si>
    <t>Embroidered Halter</t>
  </si>
  <si>
    <t>Brushes</t>
  </si>
  <si>
    <t>HayChix</t>
  </si>
  <si>
    <t xml:space="preserve">Mugs </t>
  </si>
  <si>
    <t>Just need plate &amp; Back</t>
  </si>
  <si>
    <t>Chicken</t>
  </si>
  <si>
    <t>Paid Lodging</t>
  </si>
  <si>
    <t>Black Lines can be changed</t>
  </si>
  <si>
    <t>Blue numbers are calculations</t>
  </si>
  <si>
    <t>Net Income/(Loss)</t>
  </si>
  <si>
    <t>AERC Rider Fees ($11 person/$3 Intro)</t>
  </si>
  <si>
    <t>Variance</t>
  </si>
  <si>
    <t>Custom</t>
  </si>
  <si>
    <t>Food</t>
  </si>
  <si>
    <t>Paper Products</t>
  </si>
  <si>
    <t>Pop/Soda</t>
  </si>
  <si>
    <t>Candy</t>
  </si>
  <si>
    <t>Red Cells Require Input</t>
  </si>
  <si>
    <t>AERC Generic RM Budgeting Tool</t>
  </si>
  <si>
    <t>Mollie Krumlaw-Smith</t>
  </si>
  <si>
    <t>mkrumlaw@gmail.com</t>
  </si>
  <si>
    <t>On first page</t>
  </si>
  <si>
    <t>Awards List</t>
  </si>
  <si>
    <t xml:space="preserve">  *This number carries forward to the budget</t>
  </si>
  <si>
    <t>*From the awards tab</t>
  </si>
  <si>
    <t>Awards*</t>
  </si>
  <si>
    <t>Facility Costs</t>
  </si>
  <si>
    <t>Toilets</t>
  </si>
  <si>
    <t>Traffic Control</t>
  </si>
  <si>
    <t>Other</t>
  </si>
  <si>
    <t>(Optional)</t>
  </si>
  <si>
    <t>Info Only</t>
  </si>
  <si>
    <t>1.) How many people will come?</t>
  </si>
  <si>
    <t>2.) What will your Vet's cost?</t>
  </si>
  <si>
    <t>3.) What is your facility cost?</t>
  </si>
  <si>
    <t>Camping</t>
  </si>
  <si>
    <t>Services Fee</t>
  </si>
  <si>
    <t>Lodging</t>
  </si>
  <si>
    <t>What Distances</t>
  </si>
  <si>
    <t>What Days</t>
  </si>
  <si>
    <t>Base camp</t>
  </si>
  <si>
    <t>Trail system</t>
  </si>
  <si>
    <t>4.) Food for help/Management</t>
  </si>
  <si>
    <t>Permits</t>
  </si>
  <si>
    <t>Basecamp</t>
  </si>
  <si>
    <t>Hoodie Sales</t>
  </si>
  <si>
    <t>Fuel</t>
  </si>
  <si>
    <t>5.) Your costs</t>
  </si>
  <si>
    <t>Hoodies (Sales)</t>
  </si>
  <si>
    <t>T-Shirts - Ride Shirts (other)</t>
  </si>
  <si>
    <t>Fixed costs per rider</t>
  </si>
  <si>
    <t>Before awards or food</t>
  </si>
  <si>
    <t>Total costs per rider</t>
  </si>
  <si>
    <t xml:space="preserve">All costs 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</si>
</sst>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b/>
      <sz val="14"/>
      <color indexed="20"/>
      <name val="Tahoma"/>
      <family val="2"/>
    </font>
    <font>
      <b/>
      <sz val="10"/>
      <color rgb="FFFF0000"/>
      <name val="Tahoma"/>
      <family val="2"/>
    </font>
    <font>
      <sz val="10"/>
      <color rgb="FF00B0F0"/>
      <name val="Tahoma"/>
      <family val="2"/>
    </font>
    <font>
      <sz val="10"/>
      <color rgb="FFFF0000"/>
      <name val="Tahoma"/>
      <family val="2"/>
    </font>
    <font>
      <sz val="10"/>
      <color rgb="FF0000FF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1"/>
      <color rgb="FF0000FF"/>
      <name val="Tahoma"/>
      <family val="2"/>
    </font>
    <font>
      <b/>
      <sz val="10"/>
      <color rgb="FF7030A0"/>
      <name val="Tahoma"/>
      <family val="2"/>
    </font>
    <font>
      <b/>
      <sz val="11"/>
      <color rgb="FFFF0000"/>
      <name val="Tahoma"/>
      <family val="2"/>
    </font>
    <font>
      <b/>
      <i/>
      <sz val="14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39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39" fontId="1" fillId="0" borderId="0" xfId="0" applyNumberFormat="1" applyFont="1" applyAlignment="1">
      <alignment horizontal="center"/>
    </xf>
    <xf numFmtId="39" fontId="1" fillId="0" borderId="1" xfId="0" applyNumberFormat="1" applyFont="1" applyBorder="1"/>
    <xf numFmtId="37" fontId="1" fillId="0" borderId="0" xfId="0" applyNumberFormat="1" applyFont="1"/>
    <xf numFmtId="0" fontId="4" fillId="0" borderId="0" xfId="0" applyFont="1"/>
    <xf numFmtId="0" fontId="5" fillId="0" borderId="0" xfId="0" applyFont="1"/>
    <xf numFmtId="39" fontId="6" fillId="0" borderId="0" xfId="0" applyNumberFormat="1" applyFont="1"/>
    <xf numFmtId="0" fontId="6" fillId="0" borderId="0" xfId="0" applyFont="1"/>
    <xf numFmtId="0" fontId="7" fillId="0" borderId="0" xfId="0" applyFont="1"/>
    <xf numFmtId="39" fontId="7" fillId="0" borderId="0" xfId="0" applyNumberFormat="1" applyFont="1"/>
    <xf numFmtId="0" fontId="1" fillId="0" borderId="0" xfId="0" quotePrefix="1" applyFont="1"/>
    <xf numFmtId="0" fontId="7" fillId="0" borderId="0" xfId="0" applyFont="1" applyAlignment="1">
      <alignment horizontal="center"/>
    </xf>
    <xf numFmtId="0" fontId="9" fillId="0" borderId="0" xfId="0" applyFont="1"/>
    <xf numFmtId="0" fontId="11" fillId="0" borderId="0" xfId="0" applyFont="1"/>
    <xf numFmtId="39" fontId="8" fillId="0" borderId="0" xfId="0" applyNumberFormat="1" applyFont="1"/>
    <xf numFmtId="39" fontId="8" fillId="0" borderId="1" xfId="0" applyNumberFormat="1" applyFont="1" applyBorder="1"/>
    <xf numFmtId="0" fontId="12" fillId="0" borderId="0" xfId="0" applyFont="1"/>
    <xf numFmtId="0" fontId="13" fillId="0" borderId="0" xfId="0" applyFont="1"/>
    <xf numFmtId="37" fontId="7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40" fontId="8" fillId="0" borderId="0" xfId="0" applyNumberFormat="1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39" fontId="10" fillId="0" borderId="0" xfId="0" applyNumberFormat="1" applyFont="1" applyAlignment="1">
      <alignment horizontal="right"/>
    </xf>
    <xf numFmtId="0" fontId="16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CC00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50"/>
  <sheetViews>
    <sheetView tabSelected="1" workbookViewId="0">
      <selection activeCell="M14" sqref="M14"/>
    </sheetView>
  </sheetViews>
  <sheetFormatPr baseColWidth="10" defaultColWidth="9.1640625" defaultRowHeight="13" x14ac:dyDescent="0.15"/>
  <cols>
    <col min="1" max="1" width="9.1640625" style="1"/>
    <col min="2" max="2" width="8.6640625" style="2" customWidth="1"/>
    <col min="3" max="3" width="1.6640625" style="1" customWidth="1"/>
    <col min="4" max="4" width="13.33203125" style="1" customWidth="1"/>
    <col min="5" max="5" width="13.5" style="1" customWidth="1"/>
    <col min="6" max="6" width="9.33203125" style="7" customWidth="1"/>
    <col min="7" max="7" width="10" style="2" customWidth="1"/>
    <col min="8" max="9" width="11.6640625" style="2" customWidth="1"/>
    <col min="10" max="10" width="3.5" style="2" customWidth="1"/>
    <col min="11" max="11" width="9.1640625" style="2"/>
    <col min="12" max="12" width="13.5" style="2" customWidth="1"/>
    <col min="13" max="13" width="9.1640625" style="2"/>
    <col min="14" max="14" width="10.5" style="1" customWidth="1"/>
    <col min="15" max="15" width="11.5" style="1" customWidth="1"/>
    <col min="16" max="16" width="2.6640625" style="1" customWidth="1"/>
    <col min="17" max="17" width="6.5" style="1" customWidth="1"/>
    <col min="18" max="18" width="2.5" style="1" customWidth="1"/>
    <col min="19" max="19" width="10.5" style="1" customWidth="1"/>
    <col min="20" max="20" width="3.1640625" style="1" customWidth="1"/>
    <col min="21" max="22" width="10.83203125" style="1" customWidth="1"/>
    <col min="23" max="23" width="2.1640625" style="1" customWidth="1"/>
    <col min="24" max="24" width="10.83203125" style="1" customWidth="1"/>
    <col min="25" max="16384" width="9.1640625" style="1"/>
  </cols>
  <sheetData>
    <row r="2" spans="2:21" ht="18" x14ac:dyDescent="0.2">
      <c r="D2" s="19" t="s">
        <v>61</v>
      </c>
      <c r="O2" s="28" t="s">
        <v>72</v>
      </c>
    </row>
    <row r="3" spans="2:21" ht="14" x14ac:dyDescent="0.15">
      <c r="D3" s="20" t="s">
        <v>62</v>
      </c>
      <c r="O3" s="29" t="s">
        <v>73</v>
      </c>
    </row>
    <row r="4" spans="2:21" ht="14" x14ac:dyDescent="0.15">
      <c r="D4" s="24" t="s">
        <v>71</v>
      </c>
      <c r="O4" s="30" t="s">
        <v>74</v>
      </c>
    </row>
    <row r="5" spans="2:21" ht="18" x14ac:dyDescent="0.2">
      <c r="D5" s="11"/>
      <c r="O5" s="12"/>
    </row>
    <row r="7" spans="2:21" x14ac:dyDescent="0.15">
      <c r="H7" s="8" t="s">
        <v>84</v>
      </c>
      <c r="I7" s="8" t="s">
        <v>85</v>
      </c>
    </row>
    <row r="8" spans="2:21" x14ac:dyDescent="0.15">
      <c r="G8" s="5" t="s">
        <v>22</v>
      </c>
      <c r="H8" s="5" t="s">
        <v>23</v>
      </c>
      <c r="I8" s="5" t="s">
        <v>65</v>
      </c>
      <c r="N8" s="3" t="s">
        <v>2</v>
      </c>
      <c r="T8" s="1" t="s">
        <v>86</v>
      </c>
    </row>
    <row r="9" spans="2:21" x14ac:dyDescent="0.15">
      <c r="U9" s="1" t="s">
        <v>92</v>
      </c>
    </row>
    <row r="10" spans="2:21" x14ac:dyDescent="0.15">
      <c r="D10" s="1" t="s">
        <v>0</v>
      </c>
      <c r="G10" s="2">
        <v>35</v>
      </c>
      <c r="H10" s="2">
        <v>35</v>
      </c>
      <c r="I10" s="27">
        <f>G10-H10</f>
        <v>0</v>
      </c>
      <c r="K10" s="2" t="s">
        <v>31</v>
      </c>
      <c r="M10" s="25">
        <v>0</v>
      </c>
      <c r="N10" s="16">
        <v>215</v>
      </c>
      <c r="O10" s="21">
        <f>M10*N10</f>
        <v>0</v>
      </c>
      <c r="U10" s="1" t="s">
        <v>93</v>
      </c>
    </row>
    <row r="11" spans="2:21" x14ac:dyDescent="0.15">
      <c r="D11" s="1" t="s">
        <v>1</v>
      </c>
      <c r="G11" s="2">
        <v>20</v>
      </c>
      <c r="H11" s="2">
        <v>20</v>
      </c>
      <c r="I11" s="27">
        <f t="shared" ref="I11:I31" si="0">G11-H11</f>
        <v>0</v>
      </c>
      <c r="K11" s="2" t="s">
        <v>24</v>
      </c>
      <c r="M11" s="25">
        <v>0</v>
      </c>
      <c r="N11" s="16">
        <v>215</v>
      </c>
      <c r="O11" s="21">
        <f>M11*N11</f>
        <v>0</v>
      </c>
      <c r="T11" s="1" t="s">
        <v>87</v>
      </c>
    </row>
    <row r="12" spans="2:21" x14ac:dyDescent="0.15">
      <c r="D12" s="1" t="s">
        <v>64</v>
      </c>
      <c r="G12" s="21">
        <f>((M10+M11+M12+M13+M14)*11)+M17*3</f>
        <v>290</v>
      </c>
      <c r="H12" s="2">
        <f>G12</f>
        <v>290</v>
      </c>
      <c r="I12" s="27">
        <f t="shared" si="0"/>
        <v>0</v>
      </c>
      <c r="K12" s="2" t="s">
        <v>15</v>
      </c>
      <c r="M12" s="25">
        <v>10</v>
      </c>
      <c r="N12" s="16">
        <v>125</v>
      </c>
      <c r="O12" s="21">
        <f t="shared" ref="O12" si="1">M12*N12</f>
        <v>1250</v>
      </c>
      <c r="U12" s="1" t="s">
        <v>90</v>
      </c>
    </row>
    <row r="13" spans="2:21" x14ac:dyDescent="0.15">
      <c r="D13" s="1" t="s">
        <v>11</v>
      </c>
      <c r="G13" s="2">
        <v>25</v>
      </c>
      <c r="H13" s="2">
        <v>0</v>
      </c>
      <c r="I13" s="27">
        <f t="shared" si="0"/>
        <v>25</v>
      </c>
      <c r="K13" s="2" t="s">
        <v>32</v>
      </c>
      <c r="M13" s="25">
        <v>0</v>
      </c>
      <c r="N13" s="16">
        <v>115</v>
      </c>
      <c r="O13" s="21">
        <f>M13*N13</f>
        <v>0</v>
      </c>
      <c r="U13" s="1" t="s">
        <v>91</v>
      </c>
    </row>
    <row r="14" spans="2:21" x14ac:dyDescent="0.15">
      <c r="B14" s="13"/>
      <c r="D14" s="1" t="s">
        <v>97</v>
      </c>
      <c r="G14" s="2">
        <v>0</v>
      </c>
      <c r="H14" s="2">
        <v>0</v>
      </c>
      <c r="I14" s="27">
        <f t="shared" si="0"/>
        <v>0</v>
      </c>
      <c r="K14" s="2" t="s">
        <v>16</v>
      </c>
      <c r="M14" s="25">
        <v>15</v>
      </c>
      <c r="N14" s="16">
        <v>125</v>
      </c>
      <c r="O14" s="21">
        <f>M14*N14</f>
        <v>1875</v>
      </c>
      <c r="T14" s="1" t="s">
        <v>88</v>
      </c>
    </row>
    <row r="15" spans="2:21" x14ac:dyDescent="0.15">
      <c r="B15" s="13"/>
      <c r="D15" s="1" t="s">
        <v>98</v>
      </c>
      <c r="G15" s="2">
        <v>125</v>
      </c>
      <c r="H15" s="2">
        <v>125</v>
      </c>
      <c r="I15" s="27">
        <f t="shared" si="0"/>
        <v>0</v>
      </c>
      <c r="K15" s="2" t="s">
        <v>41</v>
      </c>
      <c r="M15" s="25">
        <v>0</v>
      </c>
      <c r="N15" s="16">
        <v>115</v>
      </c>
      <c r="O15" s="21">
        <f>M15*N15</f>
        <v>0</v>
      </c>
      <c r="U15" s="1" t="s">
        <v>81</v>
      </c>
    </row>
    <row r="16" spans="2:21" x14ac:dyDescent="0.15">
      <c r="B16" s="13"/>
      <c r="D16" s="1" t="s">
        <v>80</v>
      </c>
      <c r="G16" s="2">
        <v>150</v>
      </c>
      <c r="H16" s="2">
        <v>150</v>
      </c>
      <c r="I16" s="27">
        <f t="shared" ref="I16:I20" si="2">G16-H16</f>
        <v>0</v>
      </c>
      <c r="K16" s="2" t="s">
        <v>45</v>
      </c>
      <c r="M16" s="25">
        <v>0</v>
      </c>
      <c r="N16" s="16">
        <v>-25</v>
      </c>
      <c r="O16" s="21">
        <f t="shared" ref="O16:O19" si="3">M16*N16</f>
        <v>0</v>
      </c>
      <c r="U16" s="1" t="s">
        <v>28</v>
      </c>
    </row>
    <row r="17" spans="2:24" x14ac:dyDescent="0.15">
      <c r="B17" s="13"/>
      <c r="D17" s="1" t="s">
        <v>28</v>
      </c>
      <c r="G17" s="2">
        <v>75</v>
      </c>
      <c r="H17" s="2">
        <v>75</v>
      </c>
      <c r="I17" s="27">
        <f t="shared" si="2"/>
        <v>0</v>
      </c>
      <c r="K17" s="2" t="s">
        <v>46</v>
      </c>
      <c r="M17" s="25">
        <v>5</v>
      </c>
      <c r="N17" s="16">
        <v>65</v>
      </c>
      <c r="O17" s="21">
        <f t="shared" si="3"/>
        <v>325</v>
      </c>
      <c r="U17" s="1" t="s">
        <v>89</v>
      </c>
    </row>
    <row r="18" spans="2:24" x14ac:dyDescent="0.15">
      <c r="B18" s="13"/>
      <c r="D18" s="1" t="s">
        <v>81</v>
      </c>
      <c r="G18" s="2">
        <v>75</v>
      </c>
      <c r="H18" s="2">
        <v>75</v>
      </c>
      <c r="I18" s="27">
        <f t="shared" si="2"/>
        <v>0</v>
      </c>
      <c r="K18" s="2" t="s">
        <v>30</v>
      </c>
      <c r="M18" s="25">
        <v>5</v>
      </c>
      <c r="N18" s="16">
        <v>50</v>
      </c>
      <c r="O18" s="21">
        <f t="shared" si="3"/>
        <v>250</v>
      </c>
      <c r="U18" s="1" t="s">
        <v>94</v>
      </c>
    </row>
    <row r="19" spans="2:24" x14ac:dyDescent="0.15">
      <c r="B19" s="13"/>
      <c r="D19" s="1" t="s">
        <v>82</v>
      </c>
      <c r="G19" s="2">
        <v>0</v>
      </c>
      <c r="H19" s="2">
        <v>0</v>
      </c>
      <c r="I19" s="27">
        <f t="shared" si="2"/>
        <v>0</v>
      </c>
      <c r="K19" s="2" t="s">
        <v>99</v>
      </c>
      <c r="M19" s="25">
        <v>0</v>
      </c>
      <c r="N19" s="16">
        <v>45</v>
      </c>
      <c r="O19" s="21">
        <f t="shared" si="3"/>
        <v>0</v>
      </c>
      <c r="U19" s="1" t="s">
        <v>97</v>
      </c>
    </row>
    <row r="20" spans="2:24" x14ac:dyDescent="0.15">
      <c r="B20" s="13"/>
      <c r="D20" s="1" t="s">
        <v>83</v>
      </c>
      <c r="G20" s="2">
        <v>0</v>
      </c>
      <c r="H20" s="2">
        <v>0</v>
      </c>
      <c r="I20" s="27">
        <f t="shared" si="2"/>
        <v>0</v>
      </c>
      <c r="K20" s="16"/>
      <c r="L20" s="16"/>
      <c r="M20" s="18"/>
      <c r="N20" s="16"/>
      <c r="O20" s="13"/>
      <c r="R20" s="23"/>
      <c r="U20" s="1" t="s">
        <v>95</v>
      </c>
    </row>
    <row r="21" spans="2:24" x14ac:dyDescent="0.15">
      <c r="B21" s="16">
        <v>7.5</v>
      </c>
      <c r="D21" s="1" t="s">
        <v>103</v>
      </c>
      <c r="F21" s="25">
        <v>30</v>
      </c>
      <c r="G21" s="21">
        <f>F21*B21</f>
        <v>225</v>
      </c>
      <c r="H21" s="2">
        <v>225</v>
      </c>
      <c r="I21" s="27">
        <f t="shared" si="0"/>
        <v>0</v>
      </c>
      <c r="M21" s="26">
        <f>SUM(M10:M16)</f>
        <v>25</v>
      </c>
      <c r="O21" s="21">
        <f>SUM(O10:O20)</f>
        <v>3700</v>
      </c>
      <c r="T21" s="1" t="s">
        <v>96</v>
      </c>
    </row>
    <row r="22" spans="2:24" x14ac:dyDescent="0.15">
      <c r="B22" s="16">
        <v>0</v>
      </c>
      <c r="D22" s="1" t="s">
        <v>102</v>
      </c>
      <c r="F22" s="25">
        <v>16</v>
      </c>
      <c r="G22" s="21">
        <f t="shared" ref="G22:G24" si="4">F22*B22</f>
        <v>0</v>
      </c>
      <c r="H22" s="2">
        <v>0</v>
      </c>
      <c r="I22" s="27">
        <f t="shared" si="0"/>
        <v>0</v>
      </c>
      <c r="O22" s="21"/>
    </row>
    <row r="23" spans="2:24" x14ac:dyDescent="0.15">
      <c r="B23" s="16">
        <v>0</v>
      </c>
      <c r="D23" s="1" t="s">
        <v>83</v>
      </c>
      <c r="F23" s="25">
        <v>0</v>
      </c>
      <c r="G23" s="21">
        <f t="shared" si="4"/>
        <v>0</v>
      </c>
      <c r="H23" s="2">
        <v>0</v>
      </c>
      <c r="I23" s="27">
        <f t="shared" si="0"/>
        <v>0</v>
      </c>
      <c r="O23" s="21">
        <f>G33*-1</f>
        <v>-2849</v>
      </c>
      <c r="T23" s="1" t="s">
        <v>101</v>
      </c>
    </row>
    <row r="24" spans="2:24" x14ac:dyDescent="0.15">
      <c r="B24" s="16">
        <v>0</v>
      </c>
      <c r="D24" s="1" t="s">
        <v>83</v>
      </c>
      <c r="F24" s="25">
        <v>0</v>
      </c>
      <c r="G24" s="21">
        <f t="shared" si="4"/>
        <v>0</v>
      </c>
      <c r="H24" s="2">
        <v>0</v>
      </c>
      <c r="I24" s="27">
        <f t="shared" si="0"/>
        <v>0</v>
      </c>
      <c r="O24" s="22"/>
      <c r="U24" s="1" t="s">
        <v>89</v>
      </c>
    </row>
    <row r="25" spans="2:24" x14ac:dyDescent="0.15">
      <c r="B25" s="13"/>
      <c r="D25" s="1" t="s">
        <v>79</v>
      </c>
      <c r="G25" s="21">
        <f>Awards!H29</f>
        <v>550</v>
      </c>
      <c r="H25" s="2">
        <v>550</v>
      </c>
      <c r="I25" s="27">
        <f t="shared" si="0"/>
        <v>0</v>
      </c>
      <c r="O25" s="21"/>
      <c r="U25" s="1" t="s">
        <v>100</v>
      </c>
      <c r="W25" s="14"/>
      <c r="X25" s="14"/>
    </row>
    <row r="26" spans="2:24" x14ac:dyDescent="0.15">
      <c r="D26" s="1" t="s">
        <v>20</v>
      </c>
      <c r="G26" s="16">
        <v>1000</v>
      </c>
      <c r="H26" s="2">
        <v>1000</v>
      </c>
      <c r="I26" s="27">
        <f t="shared" si="0"/>
        <v>0</v>
      </c>
      <c r="O26" s="21"/>
      <c r="U26" s="1" t="s">
        <v>67</v>
      </c>
      <c r="V26" s="10"/>
    </row>
    <row r="27" spans="2:24" x14ac:dyDescent="0.15">
      <c r="D27" s="1" t="s">
        <v>12</v>
      </c>
      <c r="G27" s="2">
        <v>0</v>
      </c>
      <c r="H27" s="2">
        <v>0</v>
      </c>
      <c r="I27" s="27">
        <f t="shared" si="0"/>
        <v>0</v>
      </c>
      <c r="M27" s="2" t="s">
        <v>63</v>
      </c>
      <c r="O27" s="21">
        <f>SUM(O21:O24)</f>
        <v>851</v>
      </c>
      <c r="T27" s="10"/>
      <c r="V27" s="10"/>
    </row>
    <row r="28" spans="2:24" x14ac:dyDescent="0.15">
      <c r="D28" s="1" t="s">
        <v>14</v>
      </c>
      <c r="G28" s="21">
        <f>N48</f>
        <v>104</v>
      </c>
      <c r="H28" s="2">
        <v>0</v>
      </c>
      <c r="I28" s="27">
        <f t="shared" si="0"/>
        <v>104</v>
      </c>
      <c r="O28" s="2"/>
      <c r="T28" s="10"/>
      <c r="V28" s="10"/>
    </row>
    <row r="29" spans="2:24" x14ac:dyDescent="0.15">
      <c r="D29" s="1" t="s">
        <v>13</v>
      </c>
      <c r="G29" s="2">
        <v>100</v>
      </c>
      <c r="H29" s="2">
        <v>150</v>
      </c>
      <c r="I29" s="27">
        <f t="shared" si="0"/>
        <v>-50</v>
      </c>
      <c r="M29" s="2" t="s">
        <v>104</v>
      </c>
      <c r="O29" s="2">
        <f>(G10+G11+G12+G13+G15+G16+G17+G18+G26+G27+G28+G29+G31)/M21</f>
        <v>82.96</v>
      </c>
      <c r="Q29" s="1" t="s">
        <v>105</v>
      </c>
      <c r="T29" s="10"/>
      <c r="V29" s="10"/>
    </row>
    <row r="30" spans="2:24" x14ac:dyDescent="0.15">
      <c r="D30" s="1" t="s">
        <v>60</v>
      </c>
      <c r="G30" s="2">
        <f>U23*30</f>
        <v>0</v>
      </c>
      <c r="H30" s="2">
        <v>0</v>
      </c>
      <c r="I30" s="27">
        <f t="shared" si="0"/>
        <v>0</v>
      </c>
      <c r="O30" s="2"/>
      <c r="T30" s="10"/>
      <c r="V30" s="10"/>
    </row>
    <row r="31" spans="2:24" x14ac:dyDescent="0.15">
      <c r="D31" s="1" t="s">
        <v>21</v>
      </c>
      <c r="G31" s="21">
        <f>G48</f>
        <v>75</v>
      </c>
      <c r="H31" s="2">
        <v>150</v>
      </c>
      <c r="I31" s="27">
        <f t="shared" si="0"/>
        <v>-75</v>
      </c>
      <c r="L31" s="1"/>
      <c r="M31" s="33" t="s">
        <v>106</v>
      </c>
      <c r="N31" s="2"/>
      <c r="O31" s="2">
        <f>G33/M21</f>
        <v>113.96</v>
      </c>
      <c r="Q31" s="1" t="s">
        <v>107</v>
      </c>
      <c r="T31" s="10"/>
      <c r="V31" s="10"/>
    </row>
    <row r="32" spans="2:24" x14ac:dyDescent="0.15">
      <c r="G32" s="9"/>
      <c r="I32" s="9"/>
      <c r="L32" s="1"/>
      <c r="M32" s="7"/>
      <c r="N32" s="2"/>
      <c r="O32" s="2"/>
      <c r="T32" s="10"/>
      <c r="V32" s="10"/>
    </row>
    <row r="33" spans="4:22" x14ac:dyDescent="0.15">
      <c r="G33" s="2">
        <f>SUM(G10:G32)</f>
        <v>2849</v>
      </c>
      <c r="I33" s="27">
        <f>SUM(I10:I32)</f>
        <v>4</v>
      </c>
      <c r="L33" s="1"/>
      <c r="M33" s="7"/>
      <c r="N33" s="2"/>
      <c r="O33" s="2"/>
      <c r="T33" s="10"/>
      <c r="V33" s="10"/>
    </row>
    <row r="34" spans="4:22" x14ac:dyDescent="0.15">
      <c r="L34" s="1"/>
      <c r="M34" s="7"/>
      <c r="N34" s="2"/>
      <c r="O34" s="2"/>
      <c r="T34" s="10"/>
      <c r="V34" s="10"/>
    </row>
    <row r="35" spans="4:22" x14ac:dyDescent="0.15">
      <c r="L35" s="1"/>
      <c r="M35" s="7"/>
      <c r="N35" s="2"/>
      <c r="O35" s="2"/>
      <c r="T35" s="10"/>
      <c r="V35" s="10"/>
    </row>
    <row r="36" spans="4:22" x14ac:dyDescent="0.15">
      <c r="D36" s="12" t="s">
        <v>21</v>
      </c>
      <c r="K36" s="12" t="s">
        <v>67</v>
      </c>
      <c r="L36" s="1"/>
      <c r="M36" s="7"/>
      <c r="N36" s="2"/>
      <c r="O36" s="2"/>
      <c r="T36" s="10"/>
      <c r="V36" s="10"/>
    </row>
    <row r="37" spans="4:22" x14ac:dyDescent="0.15">
      <c r="D37" s="1" t="s">
        <v>52</v>
      </c>
      <c r="G37" s="2">
        <v>75</v>
      </c>
      <c r="K37" s="1" t="s">
        <v>59</v>
      </c>
      <c r="L37" s="1"/>
      <c r="M37" s="7"/>
      <c r="N37" s="2">
        <v>100</v>
      </c>
      <c r="O37" s="2"/>
      <c r="T37" s="10"/>
      <c r="V37" s="10"/>
    </row>
    <row r="38" spans="4:22" x14ac:dyDescent="0.15">
      <c r="D38" s="1" t="s">
        <v>29</v>
      </c>
      <c r="G38" s="2">
        <v>0</v>
      </c>
      <c r="K38" s="1" t="s">
        <v>68</v>
      </c>
      <c r="L38" s="1"/>
      <c r="M38" s="7"/>
      <c r="N38" s="2">
        <v>0</v>
      </c>
      <c r="T38" s="10"/>
      <c r="V38" s="10"/>
    </row>
    <row r="39" spans="4:22" x14ac:dyDescent="0.15">
      <c r="D39" s="1" t="s">
        <v>39</v>
      </c>
      <c r="G39" s="2">
        <v>0</v>
      </c>
      <c r="K39" s="1" t="s">
        <v>69</v>
      </c>
      <c r="L39" s="1"/>
      <c r="M39" s="7"/>
      <c r="N39" s="2">
        <v>0</v>
      </c>
      <c r="T39" s="10"/>
      <c r="V39" s="10"/>
    </row>
    <row r="40" spans="4:22" x14ac:dyDescent="0.15">
      <c r="D40" s="1" t="s">
        <v>38</v>
      </c>
      <c r="G40" s="2">
        <v>0</v>
      </c>
      <c r="K40" s="1" t="s">
        <v>28</v>
      </c>
      <c r="L40" s="1"/>
      <c r="M40" s="7"/>
      <c r="N40" s="2">
        <v>0</v>
      </c>
      <c r="T40" s="10"/>
      <c r="V40" s="10"/>
    </row>
    <row r="41" spans="4:22" x14ac:dyDescent="0.15">
      <c r="D41" s="1" t="s">
        <v>42</v>
      </c>
      <c r="G41" s="2">
        <v>0</v>
      </c>
      <c r="K41" s="1" t="s">
        <v>40</v>
      </c>
      <c r="L41" s="1"/>
      <c r="M41" s="7"/>
      <c r="N41" s="2">
        <v>0</v>
      </c>
      <c r="T41" s="10"/>
      <c r="V41" s="10"/>
    </row>
    <row r="42" spans="4:22" x14ac:dyDescent="0.15">
      <c r="D42" s="1" t="s">
        <v>51</v>
      </c>
      <c r="G42" s="2">
        <v>0</v>
      </c>
      <c r="K42" s="1" t="s">
        <v>70</v>
      </c>
      <c r="L42" s="1"/>
      <c r="M42" s="7"/>
      <c r="N42" s="2">
        <v>4</v>
      </c>
      <c r="T42" s="10"/>
      <c r="V42" s="10"/>
    </row>
    <row r="43" spans="4:22" x14ac:dyDescent="0.15">
      <c r="D43" s="1" t="s">
        <v>18</v>
      </c>
      <c r="G43" s="2">
        <v>0</v>
      </c>
      <c r="J43" s="16"/>
      <c r="K43" s="1" t="s">
        <v>66</v>
      </c>
      <c r="L43" s="1"/>
      <c r="M43" s="7"/>
      <c r="N43" s="2">
        <v>0</v>
      </c>
      <c r="T43" s="10"/>
    </row>
    <row r="44" spans="4:22" x14ac:dyDescent="0.15">
      <c r="D44" s="1" t="s">
        <v>66</v>
      </c>
      <c r="G44" s="2">
        <v>0</v>
      </c>
      <c r="K44" s="1" t="s">
        <v>66</v>
      </c>
      <c r="L44" s="1"/>
      <c r="M44" s="7"/>
      <c r="N44" s="2">
        <v>0</v>
      </c>
      <c r="T44" s="10"/>
      <c r="V44" s="10"/>
    </row>
    <row r="45" spans="4:22" x14ac:dyDescent="0.15">
      <c r="D45" s="1" t="s">
        <v>66</v>
      </c>
      <c r="G45" s="2">
        <v>0</v>
      </c>
      <c r="K45" s="1" t="s">
        <v>66</v>
      </c>
      <c r="L45" s="1"/>
      <c r="M45" s="7"/>
      <c r="N45" s="2">
        <v>0</v>
      </c>
    </row>
    <row r="46" spans="4:22" x14ac:dyDescent="0.15">
      <c r="D46" s="1" t="s">
        <v>66</v>
      </c>
      <c r="G46" s="2">
        <v>0</v>
      </c>
      <c r="K46" s="1" t="s">
        <v>66</v>
      </c>
      <c r="L46" s="1"/>
      <c r="M46" s="7"/>
      <c r="N46" s="2">
        <v>0</v>
      </c>
      <c r="T46" s="10"/>
    </row>
    <row r="47" spans="4:22" x14ac:dyDescent="0.15">
      <c r="D47" s="1" t="s">
        <v>66</v>
      </c>
      <c r="G47" s="9">
        <v>0</v>
      </c>
      <c r="K47" s="1" t="s">
        <v>66</v>
      </c>
      <c r="L47" s="1"/>
      <c r="M47" s="7"/>
      <c r="N47" s="9">
        <v>0</v>
      </c>
    </row>
    <row r="48" spans="4:22" x14ac:dyDescent="0.15">
      <c r="G48" s="21">
        <f>SUM(G37:G47)</f>
        <v>75</v>
      </c>
      <c r="K48" s="1"/>
      <c r="L48" s="1"/>
      <c r="M48" s="7"/>
      <c r="N48" s="21">
        <f>SUM(N37:N47)</f>
        <v>104</v>
      </c>
    </row>
    <row r="50" spans="4:4" x14ac:dyDescent="0.15">
      <c r="D50" s="1" t="s">
        <v>78</v>
      </c>
    </row>
  </sheetData>
  <phoneticPr fontId="0" type="noConversion"/>
  <pageMargins left="0.5" right="0.5" top="0.5" bottom="0.5" header="0.5" footer="0.5"/>
  <pageSetup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R40"/>
  <sheetViews>
    <sheetView workbookViewId="0">
      <selection activeCell="F26" sqref="F26"/>
    </sheetView>
  </sheetViews>
  <sheetFormatPr baseColWidth="10" defaultColWidth="9.1640625" defaultRowHeight="13" x14ac:dyDescent="0.15"/>
  <cols>
    <col min="1" max="2" width="9.1640625" style="1"/>
    <col min="3" max="3" width="3" style="1" customWidth="1"/>
    <col min="4" max="4" width="25.1640625" style="3" customWidth="1"/>
    <col min="5" max="5" width="5.6640625" style="1" customWidth="1"/>
    <col min="6" max="6" width="9.1640625" style="1"/>
    <col min="7" max="8" width="9.1640625" style="2"/>
    <col min="9" max="9" width="9.1640625" style="1"/>
    <col min="10" max="10" width="24.5" style="1" customWidth="1"/>
    <col min="11" max="16384" width="9.1640625" style="1"/>
  </cols>
  <sheetData>
    <row r="2" spans="3:16" ht="15" x14ac:dyDescent="0.15">
      <c r="C2" s="19" t="s">
        <v>61</v>
      </c>
      <c r="D2" s="1"/>
      <c r="E2" s="19"/>
      <c r="G2" s="7"/>
      <c r="I2" s="2"/>
      <c r="J2" s="31" t="s">
        <v>76</v>
      </c>
      <c r="K2" s="2"/>
      <c r="L2" s="2"/>
      <c r="M2" s="2"/>
      <c r="N2" s="2"/>
      <c r="P2" s="12"/>
    </row>
    <row r="3" spans="3:16" ht="14" x14ac:dyDescent="0.15">
      <c r="C3" s="20" t="s">
        <v>62</v>
      </c>
      <c r="D3" s="1"/>
      <c r="E3" s="20"/>
      <c r="G3" s="7"/>
      <c r="I3" s="2"/>
      <c r="J3" s="2"/>
      <c r="K3" s="2"/>
      <c r="L3" s="2"/>
      <c r="M3" s="2"/>
      <c r="N3" s="2"/>
      <c r="P3" s="12"/>
    </row>
    <row r="4" spans="3:16" ht="14" x14ac:dyDescent="0.15">
      <c r="C4" s="24" t="s">
        <v>71</v>
      </c>
      <c r="D4" s="1"/>
      <c r="E4" s="24"/>
      <c r="G4" s="7"/>
      <c r="I4" s="2"/>
      <c r="J4" s="2"/>
      <c r="K4" s="2"/>
      <c r="L4" s="2"/>
      <c r="M4" s="2"/>
      <c r="N4" s="2"/>
      <c r="P4" s="12"/>
    </row>
    <row r="6" spans="3:16" s="3" customFormat="1" x14ac:dyDescent="0.15">
      <c r="F6" s="4" t="s">
        <v>3</v>
      </c>
      <c r="G6" s="5" t="s">
        <v>4</v>
      </c>
      <c r="H6" s="5" t="s">
        <v>5</v>
      </c>
    </row>
    <row r="9" spans="3:16" x14ac:dyDescent="0.15">
      <c r="C9" s="3" t="s">
        <v>7</v>
      </c>
    </row>
    <row r="10" spans="3:16" x14ac:dyDescent="0.15">
      <c r="C10" s="3"/>
      <c r="D10" s="3" t="s">
        <v>48</v>
      </c>
      <c r="F10" s="1" t="s">
        <v>75</v>
      </c>
      <c r="G10" s="16"/>
      <c r="H10" s="21"/>
      <c r="I10" s="15"/>
      <c r="J10" s="1" t="s">
        <v>36</v>
      </c>
    </row>
    <row r="11" spans="3:16" x14ac:dyDescent="0.15">
      <c r="C11" s="3"/>
      <c r="D11" s="3" t="s">
        <v>33</v>
      </c>
      <c r="F11" s="15">
        <v>0</v>
      </c>
      <c r="G11" s="16">
        <v>95</v>
      </c>
      <c r="H11" s="21">
        <f>F11*G11</f>
        <v>0</v>
      </c>
      <c r="I11" s="15"/>
      <c r="J11" s="1" t="s">
        <v>49</v>
      </c>
    </row>
    <row r="12" spans="3:16" x14ac:dyDescent="0.15">
      <c r="C12" s="3"/>
      <c r="D12" s="3" t="s">
        <v>34</v>
      </c>
      <c r="F12" s="15">
        <v>0</v>
      </c>
      <c r="G12" s="16">
        <v>75</v>
      </c>
      <c r="H12" s="21">
        <f t="shared" ref="H12:H13" si="0">F12*G12</f>
        <v>0</v>
      </c>
      <c r="I12" s="15"/>
      <c r="J12" s="1" t="s">
        <v>53</v>
      </c>
    </row>
    <row r="13" spans="3:16" x14ac:dyDescent="0.15">
      <c r="C13" s="3"/>
      <c r="D13" s="3" t="s">
        <v>35</v>
      </c>
      <c r="F13" s="15">
        <v>0</v>
      </c>
      <c r="G13" s="16">
        <v>15.5</v>
      </c>
      <c r="H13" s="21">
        <f t="shared" si="0"/>
        <v>0</v>
      </c>
      <c r="I13" s="15"/>
      <c r="J13" s="1" t="s">
        <v>37</v>
      </c>
    </row>
    <row r="14" spans="3:16" x14ac:dyDescent="0.15">
      <c r="C14" s="3"/>
      <c r="D14" s="3" t="s">
        <v>25</v>
      </c>
      <c r="F14" s="15">
        <v>0</v>
      </c>
      <c r="G14" s="16">
        <v>95</v>
      </c>
      <c r="H14" s="21">
        <v>95</v>
      </c>
      <c r="I14" s="15"/>
      <c r="J14" s="1" t="s">
        <v>58</v>
      </c>
    </row>
    <row r="15" spans="3:16" x14ac:dyDescent="0.15">
      <c r="C15" s="3"/>
      <c r="D15" s="3" t="s">
        <v>26</v>
      </c>
      <c r="F15" s="15">
        <v>0</v>
      </c>
      <c r="G15" s="16">
        <v>75</v>
      </c>
      <c r="H15" s="21">
        <v>0</v>
      </c>
      <c r="I15" s="15"/>
      <c r="J15" s="1" t="s">
        <v>53</v>
      </c>
    </row>
    <row r="16" spans="3:16" x14ac:dyDescent="0.15">
      <c r="C16" s="3"/>
      <c r="D16" s="3" t="s">
        <v>27</v>
      </c>
      <c r="F16" s="15">
        <v>0</v>
      </c>
      <c r="G16" s="16">
        <v>15.5</v>
      </c>
      <c r="H16" s="21">
        <f t="shared" ref="H16:H23" si="1">F16*G16</f>
        <v>0</v>
      </c>
      <c r="J16" s="1" t="s">
        <v>37</v>
      </c>
    </row>
    <row r="17" spans="3:18" x14ac:dyDescent="0.15">
      <c r="D17" s="3" t="s">
        <v>6</v>
      </c>
      <c r="F17" s="15">
        <v>1</v>
      </c>
      <c r="G17" s="16">
        <v>75</v>
      </c>
      <c r="H17" s="21">
        <f t="shared" si="1"/>
        <v>75</v>
      </c>
      <c r="J17" s="1" t="s">
        <v>54</v>
      </c>
    </row>
    <row r="18" spans="3:18" x14ac:dyDescent="0.15">
      <c r="D18" s="3" t="s">
        <v>8</v>
      </c>
      <c r="F18" s="15">
        <v>1</v>
      </c>
      <c r="G18" s="16">
        <v>50</v>
      </c>
      <c r="H18" s="21">
        <f t="shared" si="1"/>
        <v>50</v>
      </c>
      <c r="J18" s="1" t="s">
        <v>56</v>
      </c>
      <c r="K18" s="15"/>
    </row>
    <row r="19" spans="3:18" x14ac:dyDescent="0.15">
      <c r="D19" s="3" t="s">
        <v>9</v>
      </c>
      <c r="F19" s="15">
        <v>10</v>
      </c>
      <c r="G19" s="16">
        <v>12.5</v>
      </c>
      <c r="H19" s="21">
        <f t="shared" si="1"/>
        <v>125</v>
      </c>
      <c r="J19" s="1" t="s">
        <v>55</v>
      </c>
    </row>
    <row r="20" spans="3:18" x14ac:dyDescent="0.15">
      <c r="D20" s="3" t="s">
        <v>17</v>
      </c>
      <c r="F20" s="15">
        <v>10</v>
      </c>
      <c r="G20" s="16">
        <v>12.5</v>
      </c>
      <c r="H20" s="21">
        <f t="shared" si="1"/>
        <v>125</v>
      </c>
      <c r="J20" s="1" t="s">
        <v>55</v>
      </c>
    </row>
    <row r="21" spans="3:18" x14ac:dyDescent="0.15">
      <c r="D21" s="3" t="s">
        <v>10</v>
      </c>
      <c r="F21" s="15">
        <v>1</v>
      </c>
      <c r="G21" s="16">
        <v>25</v>
      </c>
      <c r="H21" s="21">
        <f t="shared" si="1"/>
        <v>25</v>
      </c>
      <c r="J21" s="1" t="s">
        <v>56</v>
      </c>
      <c r="K21" s="15"/>
    </row>
    <row r="22" spans="3:18" x14ac:dyDescent="0.15">
      <c r="C22" s="3"/>
      <c r="D22" s="3" t="s">
        <v>50</v>
      </c>
      <c r="F22" s="15">
        <v>1</v>
      </c>
      <c r="G22" s="16">
        <v>40</v>
      </c>
      <c r="H22" s="21">
        <f t="shared" si="1"/>
        <v>40</v>
      </c>
      <c r="J22" s="1" t="s">
        <v>54</v>
      </c>
    </row>
    <row r="23" spans="3:18" x14ac:dyDescent="0.15">
      <c r="C23" s="3"/>
      <c r="D23" s="3" t="s">
        <v>43</v>
      </c>
      <c r="F23" s="15">
        <v>2</v>
      </c>
      <c r="G23" s="16">
        <v>7.5</v>
      </c>
      <c r="H23" s="21">
        <f t="shared" si="1"/>
        <v>15</v>
      </c>
      <c r="J23" s="1" t="s">
        <v>47</v>
      </c>
      <c r="O23" s="7"/>
      <c r="P23" s="7"/>
      <c r="Q23" s="7"/>
      <c r="R23" s="7"/>
    </row>
    <row r="24" spans="3:18" x14ac:dyDescent="0.15">
      <c r="C24" s="3"/>
      <c r="F24" s="15"/>
      <c r="G24" s="16"/>
      <c r="H24" s="21"/>
    </row>
    <row r="25" spans="3:18" x14ac:dyDescent="0.15">
      <c r="D25" s="3" t="s">
        <v>44</v>
      </c>
      <c r="F25" s="15">
        <v>0</v>
      </c>
      <c r="G25" s="16">
        <v>4.8</v>
      </c>
      <c r="H25" s="21">
        <f>F25*G25</f>
        <v>0</v>
      </c>
      <c r="J25" s="1" t="s">
        <v>57</v>
      </c>
      <c r="K25" s="15"/>
    </row>
    <row r="26" spans="3:18" x14ac:dyDescent="0.15">
      <c r="D26" s="3" t="s">
        <v>19</v>
      </c>
      <c r="F26" s="15">
        <v>0</v>
      </c>
      <c r="G26" s="16">
        <v>1</v>
      </c>
      <c r="H26" s="21">
        <v>0</v>
      </c>
    </row>
    <row r="27" spans="3:18" x14ac:dyDescent="0.15">
      <c r="H27" s="21"/>
    </row>
    <row r="28" spans="3:18" x14ac:dyDescent="0.15">
      <c r="D28" s="6"/>
      <c r="H28" s="22"/>
      <c r="Q28" s="17"/>
      <c r="R28" s="17"/>
    </row>
    <row r="29" spans="3:18" x14ac:dyDescent="0.15">
      <c r="D29" s="6"/>
      <c r="H29" s="21">
        <f>SUM(H11:H27)</f>
        <v>550</v>
      </c>
      <c r="I29" s="32" t="s">
        <v>77</v>
      </c>
    </row>
    <row r="30" spans="3:18" x14ac:dyDescent="0.15">
      <c r="D30" s="1"/>
    </row>
    <row r="31" spans="3:18" x14ac:dyDescent="0.15">
      <c r="D31" s="1"/>
    </row>
    <row r="32" spans="3:18" x14ac:dyDescent="0.15">
      <c r="D32" s="1"/>
    </row>
    <row r="33" spans="4:4" x14ac:dyDescent="0.15">
      <c r="D33" s="1"/>
    </row>
    <row r="34" spans="4:4" x14ac:dyDescent="0.15">
      <c r="D34" s="1"/>
    </row>
    <row r="35" spans="4:4" x14ac:dyDescent="0.15">
      <c r="D35" s="1"/>
    </row>
    <row r="36" spans="4:4" x14ac:dyDescent="0.15">
      <c r="D36" s="1"/>
    </row>
    <row r="37" spans="4:4" x14ac:dyDescent="0.15">
      <c r="D37" s="1"/>
    </row>
    <row r="38" spans="4:4" x14ac:dyDescent="0.15">
      <c r="D38" s="1"/>
    </row>
    <row r="39" spans="4:4" x14ac:dyDescent="0.15">
      <c r="D39" s="1"/>
    </row>
    <row r="40" spans="4:4" x14ac:dyDescent="0.15">
      <c r="D40" s="1"/>
    </row>
  </sheetData>
  <phoneticPr fontId="0" type="noConversion"/>
  <pageMargins left="0.75" right="0.75" top="1" bottom="1" header="0.5" footer="0.5"/>
  <pageSetup scale="95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Costs</vt:lpstr>
      <vt:lpstr>Awards</vt:lpstr>
      <vt:lpstr>Awards!Print_Area</vt:lpstr>
      <vt:lpstr>Costs!Print_Area</vt:lpstr>
    </vt:vector>
  </TitlesOfParts>
  <Company>DowningDisplays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Mollie Krumlaw</dc:creator>
  <cp:lastModifiedBy>Troy Smith</cp:lastModifiedBy>
  <cp:lastPrinted>2023-11-27T23:52:55Z</cp:lastPrinted>
  <dcterms:created xsi:type="dcterms:W3CDTF">2003-01-15T13:31:12Z</dcterms:created>
  <dcterms:modified xsi:type="dcterms:W3CDTF">2023-11-30T16:34:32Z</dcterms:modified>
</cp:coreProperties>
</file>